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080" windowWidth="15105" windowHeight="10920" activeTab="1"/>
  </bookViews>
  <sheets>
    <sheet name="министерсва" sheetId="1" r:id="rId1"/>
    <sheet name="общин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<sst xmlns="http://schemas.openxmlformats.org/spreadsheetml/2006/main" count="82" uniqueCount="71">
  <si>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Общообразователни училища</t>
  </si>
  <si>
    <t>Спортни училища</t>
  </si>
  <si>
    <t>Министерство на образованието и науката</t>
  </si>
  <si>
    <t>Министерство на културата</t>
  </si>
  <si>
    <t>Държавна агенция за младежта и спорта</t>
  </si>
  <si>
    <t>Дейност</t>
  </si>
  <si>
    <t>Брой деца/ученици</t>
  </si>
  <si>
    <t>Общо</t>
  </si>
  <si>
    <t>1 група</t>
  </si>
  <si>
    <t>2 група</t>
  </si>
  <si>
    <t>3 група</t>
  </si>
  <si>
    <t>4 група</t>
  </si>
  <si>
    <t>Паралелки с профил "Изкуства" -музика, изобразително изкуство, хореография и християнско изкуство</t>
  </si>
  <si>
    <t>Професионални училища, професионални гимназии, професионални колежи и паралелки за професионална квалификация в СОУ и гимназии - общо</t>
  </si>
  <si>
    <t>Дневна форма на обучение - общо</t>
  </si>
  <si>
    <t>Транспорт</t>
  </si>
  <si>
    <t>Селско и горско стопанство</t>
  </si>
  <si>
    <t>Електротехника, електроника и автоматика, машиностроене, дървообработваща  промишленост, химични технологии, геология, проучване и минна промишленост, енергетика, металургия</t>
  </si>
  <si>
    <t>Обществено хранене и туризъм</t>
  </si>
  <si>
    <t>Педагогика, икономика и управление</t>
  </si>
  <si>
    <t>Хранително-вкусова промишленост, лека промишленост и строителство</t>
  </si>
  <si>
    <t xml:space="preserve">Други форми на обучение </t>
  </si>
  <si>
    <t>Училища за изкуство и култура</t>
  </si>
  <si>
    <t>Музикални училища</t>
  </si>
  <si>
    <t>Художествени училища</t>
  </si>
  <si>
    <t>Училища по културата</t>
  </si>
  <si>
    <t>Специални училища:</t>
  </si>
  <si>
    <t>Училище за ученици с умствена изостаналост от полуинтернатен тип</t>
  </si>
  <si>
    <t>Училище за ученици с умствена изостаналост от интернатен тип</t>
  </si>
  <si>
    <t>Болнично училище</t>
  </si>
  <si>
    <t>Оздравителни училища І-VІІІ клас</t>
  </si>
  <si>
    <t xml:space="preserve">Оздравителна гимназия </t>
  </si>
  <si>
    <t>Логопедично училище интернат</t>
  </si>
  <si>
    <t>Логопедичен център, логопедичен кабинет</t>
  </si>
  <si>
    <t>Ресурсно подпомагане</t>
  </si>
  <si>
    <t>СПИ</t>
  </si>
  <si>
    <t>ВУИ</t>
  </si>
  <si>
    <t>Училище интернат за ученици с нарушено зрение</t>
  </si>
  <si>
    <t>Училище интернат за ученици с увреден слух</t>
  </si>
  <si>
    <t>Обслужващи звена</t>
  </si>
  <si>
    <t>Общежитие</t>
  </si>
  <si>
    <t>Добавка за обучение в места за лишени от свобода</t>
  </si>
  <si>
    <t>детски Градини</t>
  </si>
  <si>
    <t>6 годишни деца в ЦДГ</t>
  </si>
  <si>
    <t>6 годишни деца в ПДГ</t>
  </si>
  <si>
    <t>Целодневни детски градини 2-5 години</t>
  </si>
  <si>
    <t>Специални детски градини</t>
  </si>
  <si>
    <t>Изобразителни изкуства, дизайн, художествени занаяти</t>
  </si>
  <si>
    <t>Министерство на земеделието и храните</t>
  </si>
  <si>
    <t>Информация за  броя на децата и учениците, финансирани от министерства и агенции, по които са разчетени средствата за образование по ЗДБ за 2009 г. / съгл.§ 68, ал. 12, т. 2 от ПЗР на ЗДБ за 2009 г./</t>
  </si>
  <si>
    <t>Община</t>
  </si>
  <si>
    <t>ТЪНКОВО</t>
  </si>
  <si>
    <t>СОУ</t>
  </si>
  <si>
    <t>ПИГ</t>
  </si>
  <si>
    <t>СЕЛСКО УЧИЛИЩЕ</t>
  </si>
  <si>
    <t>БУ*ЕРС</t>
  </si>
  <si>
    <t>ДОБАВКА ЗА УСЛОВНО ПОСТОЯННИ РАЗХОДИ</t>
  </si>
  <si>
    <t>СРЕДСТВА ПО ФОРМУЛА</t>
  </si>
  <si>
    <t>Брой деца/ученици по дейности (стандарти) за учебната 2013/2014 година</t>
  </si>
  <si>
    <t>Информация за броя на децата и учениците, и  разчетените  средствата за образование, получени от първостепенните разпоредители с бюджетни кредити съгласно ЗДБРБ за 2014г., разпределени по формула.</t>
  </si>
  <si>
    <t>ОУ СВ.ВЛАС</t>
  </si>
  <si>
    <t xml:space="preserve"> ОУ ОБЗОР</t>
  </si>
  <si>
    <t>ОУ РАВДА</t>
  </si>
  <si>
    <t>ОУ ОРИЗАРЕ</t>
  </si>
  <si>
    <t xml:space="preserve"> ОУ КОШАРИЦА</t>
  </si>
  <si>
    <t>ОУ ГЮЛЬОВЦА</t>
  </si>
  <si>
    <t xml:space="preserve"> ОУ ТЪНКОВО</t>
  </si>
  <si>
    <t>Общо за Община</t>
  </si>
  <si>
    <t>БР.УЧЕНИЦИ</t>
  </si>
  <si>
    <t xml:space="preserve">УЧЕНИЦИ в селски училища          </t>
  </si>
  <si>
    <t xml:space="preserve">ПИГ                 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</si>
</sst>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00"/>
    <numFmt numFmtId="173" formatCode="#,##0.00;[Red]#,##0.00"/>
    <numFmt numFmtId="174" formatCode="#,##0\ &quot;лв&quot;"/>
    <numFmt numFmtId="175" formatCode="#,##0\ _л_в"/>
  </numFmts>
  <fonts count="2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3"/>
      <name val="Times New Roman"/>
      <family val="1"/>
    </font>
    <font>
      <sz val="11"/>
      <color indexed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  <font>
      <u val="single"/>
      <sz val="10"/>
      <name val="Arial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9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9" fillId="0" borderId="0" xfId="0" applyNumberFormat="1" applyFont="1" applyFill="1" applyBorder="1" applyAlignment="1">
      <alignment/>
    </xf>
    <xf numFmtId="3" fontId="14" fillId="0" borderId="14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/>
    </xf>
    <xf numFmtId="2" fontId="0" fillId="0" borderId="0" xfId="0" applyNumberFormat="1" applyAlignment="1">
      <alignment/>
    </xf>
    <xf numFmtId="2" fontId="1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23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3" fontId="16" fillId="0" borderId="25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3" fontId="3" fillId="0" borderId="15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3" fontId="24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3" fontId="2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zoomScale="75" zoomScaleNormal="75" workbookViewId="0" topLeftCell="A1">
      <selection activeCell="H11" sqref="H11"/>
    </sheetView>
  </sheetViews>
  <sheetFormatPr defaultColWidth="9.140625" defaultRowHeight="12.75"/>
  <cols>
    <col min="1" max="1" width="40.140625" style="0" customWidth="1"/>
    <col min="2" max="2" width="20.8515625" style="0" customWidth="1"/>
    <col min="3" max="3" width="19.140625" style="0" customWidth="1"/>
    <col min="4" max="4" width="12.7109375" style="0" customWidth="1"/>
    <col min="5" max="5" width="16.57421875" style="0" customWidth="1"/>
  </cols>
  <sheetData>
    <row r="1" spans="1:24" ht="90.75" customHeight="1" thickBot="1">
      <c r="A1" s="61" t="s">
        <v>49</v>
      </c>
      <c r="B1" s="61"/>
      <c r="C1" s="61"/>
      <c r="D1" s="61"/>
      <c r="E1" s="6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5" ht="114.75" customHeight="1" thickBot="1">
      <c r="A2" s="2"/>
      <c r="B2" s="3" t="s">
        <v>2</v>
      </c>
      <c r="C2" s="3" t="s">
        <v>48</v>
      </c>
      <c r="D2" s="3" t="s">
        <v>3</v>
      </c>
      <c r="E2" s="4" t="s">
        <v>4</v>
      </c>
    </row>
    <row r="3" spans="1:5" ht="43.5" thickBot="1">
      <c r="A3" s="5" t="s">
        <v>5</v>
      </c>
      <c r="B3" s="6" t="s">
        <v>6</v>
      </c>
      <c r="C3" s="7" t="s">
        <v>6</v>
      </c>
      <c r="D3" s="7" t="s">
        <v>6</v>
      </c>
      <c r="E3" s="4" t="s">
        <v>6</v>
      </c>
    </row>
    <row r="4" spans="1:5" ht="15">
      <c r="A4" s="8" t="s">
        <v>7</v>
      </c>
      <c r="B4" s="9">
        <f>+B6+B22+B29+B39+B44+B58+B43+B57</f>
        <v>144929</v>
      </c>
      <c r="C4" s="9">
        <f>+C6+C22+C29+C39+C44+C58+C43+C57</f>
        <v>32949</v>
      </c>
      <c r="D4" s="9">
        <f>+D6+D22+D29+D39+D44+D58+D43+D57</f>
        <v>8001</v>
      </c>
      <c r="E4" s="9">
        <f>+E6+E22+E29+E39+E44+E58+E43+E57</f>
        <v>916</v>
      </c>
    </row>
    <row r="5" spans="1:5" ht="15">
      <c r="A5" s="10"/>
      <c r="B5" s="11"/>
      <c r="C5" s="11"/>
      <c r="D5" s="11"/>
      <c r="E5" s="11"/>
    </row>
    <row r="6" spans="1:5" ht="14.25">
      <c r="A6" s="10" t="s">
        <v>42</v>
      </c>
      <c r="B6" s="17">
        <f>B7+B13+B14+B20</f>
        <v>0</v>
      </c>
      <c r="C6" s="17">
        <f>C7+C13+C14+C20</f>
        <v>0</v>
      </c>
      <c r="D6" s="17">
        <f>D7+D13+D14+D20</f>
        <v>0</v>
      </c>
      <c r="E6" s="17">
        <f>E7+E13+E14+E20</f>
        <v>0</v>
      </c>
    </row>
    <row r="7" spans="1:5" ht="15">
      <c r="A7" s="18" t="s">
        <v>43</v>
      </c>
      <c r="B7" s="11">
        <f>SUM(B8:B11)</f>
        <v>0</v>
      </c>
      <c r="C7" s="11">
        <f>SUM(C8:C11)</f>
        <v>0</v>
      </c>
      <c r="D7" s="11">
        <f>SUM(D8:D11)</f>
        <v>0</v>
      </c>
      <c r="E7" s="11">
        <f>SUM(E8:E11)</f>
        <v>0</v>
      </c>
    </row>
    <row r="8" spans="1:5" ht="15">
      <c r="A8" s="12" t="s">
        <v>8</v>
      </c>
      <c r="B8" s="11"/>
      <c r="C8" s="11"/>
      <c r="D8" s="11"/>
      <c r="E8" s="11"/>
    </row>
    <row r="9" spans="1:5" ht="15">
      <c r="A9" s="12" t="s">
        <v>9</v>
      </c>
      <c r="B9" s="11"/>
      <c r="C9" s="11"/>
      <c r="D9" s="11"/>
      <c r="E9" s="11"/>
    </row>
    <row r="10" spans="1:5" ht="15">
      <c r="A10" s="12" t="s">
        <v>10</v>
      </c>
      <c r="B10" s="11"/>
      <c r="C10" s="11"/>
      <c r="D10" s="11"/>
      <c r="E10" s="11"/>
    </row>
    <row r="11" spans="1:5" ht="28.5" customHeight="1">
      <c r="A11" s="12" t="s">
        <v>11</v>
      </c>
      <c r="B11" s="11"/>
      <c r="C11" s="11"/>
      <c r="D11" s="11"/>
      <c r="E11" s="11"/>
    </row>
    <row r="12" spans="1:5" ht="21" customHeight="1">
      <c r="A12" s="12"/>
      <c r="B12" s="11"/>
      <c r="C12" s="11"/>
      <c r="D12" s="11"/>
      <c r="E12" s="11"/>
    </row>
    <row r="13" spans="1:5" ht="27.75" customHeight="1">
      <c r="A13" s="18" t="s">
        <v>44</v>
      </c>
      <c r="B13" s="11"/>
      <c r="C13" s="11"/>
      <c r="D13" s="11"/>
      <c r="E13" s="11"/>
    </row>
    <row r="14" spans="1:5" ht="15">
      <c r="A14" s="18" t="s">
        <v>45</v>
      </c>
      <c r="B14" s="17">
        <f>SUM(B15:B18)</f>
        <v>0</v>
      </c>
      <c r="C14" s="17">
        <f>SUM(C15:C18)</f>
        <v>0</v>
      </c>
      <c r="D14" s="17">
        <f>SUM(D15:D18)</f>
        <v>0</v>
      </c>
      <c r="E14" s="17">
        <f>SUM(E15:E18)</f>
        <v>0</v>
      </c>
    </row>
    <row r="15" spans="1:5" ht="18" customHeight="1">
      <c r="A15" s="12" t="s">
        <v>8</v>
      </c>
      <c r="B15" s="11"/>
      <c r="C15" s="11"/>
      <c r="D15" s="11"/>
      <c r="E15" s="11"/>
    </row>
    <row r="16" spans="1:5" ht="24.75" customHeight="1">
      <c r="A16" s="12" t="s">
        <v>9</v>
      </c>
      <c r="B16" s="11"/>
      <c r="C16" s="11"/>
      <c r="D16" s="11"/>
      <c r="E16" s="11"/>
    </row>
    <row r="17" spans="1:5" ht="17.25" customHeight="1">
      <c r="A17" s="12" t="s">
        <v>10</v>
      </c>
      <c r="B17" s="11"/>
      <c r="C17" s="11"/>
      <c r="D17" s="11"/>
      <c r="E17" s="11"/>
    </row>
    <row r="18" spans="1:5" ht="24" customHeight="1">
      <c r="A18" s="12" t="s">
        <v>11</v>
      </c>
      <c r="B18" s="11"/>
      <c r="C18" s="11"/>
      <c r="D18" s="11"/>
      <c r="E18" s="11"/>
    </row>
    <row r="19" spans="1:5" ht="25.5" customHeight="1">
      <c r="A19" s="10"/>
      <c r="B19" s="11"/>
      <c r="C19" s="11"/>
      <c r="D19" s="11"/>
      <c r="E19" s="11"/>
    </row>
    <row r="20" spans="1:5" ht="20.25" customHeight="1">
      <c r="A20" s="14" t="s">
        <v>46</v>
      </c>
      <c r="B20" s="11"/>
      <c r="C20" s="11"/>
      <c r="D20" s="11"/>
      <c r="E20" s="11"/>
    </row>
    <row r="21" spans="1:5" ht="18" customHeight="1">
      <c r="A21" s="14"/>
      <c r="B21" s="11"/>
      <c r="C21" s="11"/>
      <c r="D21" s="11"/>
      <c r="E21" s="11"/>
    </row>
    <row r="22" spans="1:5" ht="15">
      <c r="A22" s="10" t="s">
        <v>0</v>
      </c>
      <c r="B22" s="11">
        <f>SUM(B23:B27)</f>
        <v>4011</v>
      </c>
      <c r="C22" s="11">
        <f>SUM(C23:C27)</f>
        <v>0</v>
      </c>
      <c r="D22" s="11">
        <f>SUM(D23:D27)</f>
        <v>0</v>
      </c>
      <c r="E22" s="11">
        <f>SUM(E23:E27)</f>
        <v>0</v>
      </c>
    </row>
    <row r="23" spans="1:5" ht="15">
      <c r="A23" s="12" t="s">
        <v>8</v>
      </c>
      <c r="B23" s="11">
        <f>1978+998</f>
        <v>2976</v>
      </c>
      <c r="C23" s="11"/>
      <c r="D23" s="11"/>
      <c r="E23" s="11"/>
    </row>
    <row r="24" spans="1:5" ht="15">
      <c r="A24" s="12" t="s">
        <v>9</v>
      </c>
      <c r="B24" s="11">
        <v>642</v>
      </c>
      <c r="C24" s="11"/>
      <c r="D24" s="11"/>
      <c r="E24" s="11"/>
    </row>
    <row r="25" spans="1:5" ht="15">
      <c r="A25" s="12" t="s">
        <v>10</v>
      </c>
      <c r="B25" s="11"/>
      <c r="C25" s="11"/>
      <c r="D25" s="11"/>
      <c r="E25" s="11"/>
    </row>
    <row r="26" spans="1:5" ht="15">
      <c r="A26" s="12" t="s">
        <v>11</v>
      </c>
      <c r="B26" s="11">
        <v>393</v>
      </c>
      <c r="C26" s="11"/>
      <c r="D26" s="11"/>
      <c r="E26" s="11"/>
    </row>
    <row r="27" spans="1:5" ht="51" customHeight="1">
      <c r="A27" s="19" t="s">
        <v>12</v>
      </c>
      <c r="B27" s="11"/>
      <c r="C27" s="11"/>
      <c r="D27" s="11"/>
      <c r="E27" s="11"/>
    </row>
    <row r="28" spans="1:5" ht="24.75" customHeight="1">
      <c r="A28" s="10"/>
      <c r="B28" s="11"/>
      <c r="C28" s="11"/>
      <c r="D28" s="11"/>
      <c r="E28" s="11"/>
    </row>
    <row r="29" spans="1:5" ht="72">
      <c r="A29" s="13" t="s">
        <v>13</v>
      </c>
      <c r="B29" s="11">
        <f>B30+B38</f>
        <v>119802</v>
      </c>
      <c r="C29" s="11">
        <f>C30+C38</f>
        <v>29244</v>
      </c>
      <c r="D29" s="11">
        <f>D30+D38</f>
        <v>90</v>
      </c>
      <c r="E29" s="11">
        <f>E30+E38</f>
        <v>21</v>
      </c>
    </row>
    <row r="30" spans="1:5" ht="30" customHeight="1">
      <c r="A30" s="14" t="s">
        <v>14</v>
      </c>
      <c r="B30" s="15">
        <f>SUM(B31:B37)</f>
        <v>111050</v>
      </c>
      <c r="C30" s="15">
        <f>SUM(C31:C37)</f>
        <v>26133</v>
      </c>
      <c r="D30" s="15">
        <f>SUM(D31:D37)</f>
        <v>0</v>
      </c>
      <c r="E30" s="15">
        <f>SUM(E31:E37)</f>
        <v>0</v>
      </c>
    </row>
    <row r="31" spans="1:5" ht="15">
      <c r="A31" s="20" t="s">
        <v>15</v>
      </c>
      <c r="B31" s="11">
        <v>11513</v>
      </c>
      <c r="C31" s="11"/>
      <c r="D31" s="11"/>
      <c r="E31" s="11"/>
    </row>
    <row r="32" spans="1:5" ht="15" customHeight="1">
      <c r="A32" s="21" t="s">
        <v>16</v>
      </c>
      <c r="B32" s="11">
        <f>1173-19</f>
        <v>1154</v>
      </c>
      <c r="C32" s="11">
        <v>13509</v>
      </c>
      <c r="D32" s="11"/>
      <c r="E32" s="11"/>
    </row>
    <row r="33" spans="1:5" ht="32.25" customHeight="1">
      <c r="A33" s="20" t="s">
        <v>17</v>
      </c>
      <c r="B33" s="11">
        <f>41453-17</f>
        <v>41436</v>
      </c>
      <c r="C33" s="11">
        <v>3933</v>
      </c>
      <c r="D33" s="11"/>
      <c r="E33" s="11"/>
    </row>
    <row r="34" spans="1:5" ht="20.25" customHeight="1">
      <c r="A34" s="20" t="s">
        <v>18</v>
      </c>
      <c r="B34" s="11">
        <v>12535</v>
      </c>
      <c r="C34" s="11">
        <v>1893</v>
      </c>
      <c r="D34" s="11"/>
      <c r="E34" s="11"/>
    </row>
    <row r="35" spans="1:5" ht="15">
      <c r="A35" s="20" t="s">
        <v>19</v>
      </c>
      <c r="B35" s="11">
        <v>22226</v>
      </c>
      <c r="C35" s="11">
        <v>3972</v>
      </c>
      <c r="D35" s="11"/>
      <c r="E35" s="11"/>
    </row>
    <row r="36" spans="1:5" ht="30">
      <c r="A36" s="20" t="s">
        <v>20</v>
      </c>
      <c r="B36" s="11">
        <f>21215-177</f>
        <v>21038</v>
      </c>
      <c r="C36" s="11">
        <v>2826</v>
      </c>
      <c r="D36" s="11"/>
      <c r="E36" s="11"/>
    </row>
    <row r="37" spans="1:5" ht="33" customHeight="1">
      <c r="A37" s="20" t="s">
        <v>47</v>
      </c>
      <c r="B37" s="11">
        <v>1148</v>
      </c>
      <c r="C37" s="11"/>
      <c r="D37" s="11"/>
      <c r="E37" s="11"/>
    </row>
    <row r="38" spans="1:5" ht="30.75" customHeight="1">
      <c r="A38" s="14" t="s">
        <v>21</v>
      </c>
      <c r="B38" s="11">
        <f>8778+6-32</f>
        <v>8752</v>
      </c>
      <c r="C38" s="11">
        <v>3111</v>
      </c>
      <c r="D38" s="11">
        <v>90</v>
      </c>
      <c r="E38" s="11">
        <v>21</v>
      </c>
    </row>
    <row r="39" spans="1:5" ht="39.75" customHeight="1">
      <c r="A39" s="16" t="s">
        <v>22</v>
      </c>
      <c r="B39" s="11">
        <f>SUM(B40:B42)</f>
        <v>0</v>
      </c>
      <c r="C39" s="11">
        <f>SUM(C40:C42)</f>
        <v>0</v>
      </c>
      <c r="D39" s="11">
        <f>SUM(D40:D42)</f>
        <v>7353</v>
      </c>
      <c r="E39" s="11">
        <f>SUM(E40:E42)</f>
        <v>0</v>
      </c>
    </row>
    <row r="40" spans="1:5" ht="15">
      <c r="A40" s="14" t="s">
        <v>23</v>
      </c>
      <c r="B40" s="11"/>
      <c r="C40" s="11"/>
      <c r="D40" s="11">
        <v>3750</v>
      </c>
      <c r="E40" s="11"/>
    </row>
    <row r="41" spans="1:5" ht="15">
      <c r="A41" s="14" t="s">
        <v>24</v>
      </c>
      <c r="B41" s="11"/>
      <c r="C41" s="11"/>
      <c r="D41" s="11">
        <v>2178</v>
      </c>
      <c r="E41" s="11"/>
    </row>
    <row r="42" spans="1:5" ht="15">
      <c r="A42" s="14" t="s">
        <v>25</v>
      </c>
      <c r="B42" s="11"/>
      <c r="C42" s="11"/>
      <c r="D42" s="11">
        <v>1425</v>
      </c>
      <c r="E42" s="11"/>
    </row>
    <row r="43" spans="1:5" ht="15">
      <c r="A43" s="16" t="s">
        <v>1</v>
      </c>
      <c r="B43" s="11"/>
      <c r="C43" s="11"/>
      <c r="D43" s="11"/>
      <c r="E43" s="11">
        <v>622</v>
      </c>
    </row>
    <row r="44" spans="1:5" ht="15">
      <c r="A44" s="10" t="s">
        <v>26</v>
      </c>
      <c r="B44" s="11">
        <f>SUM(B45:B56)</f>
        <v>16112</v>
      </c>
      <c r="C44" s="11">
        <f>SUM(C45:C56)</f>
        <v>0</v>
      </c>
      <c r="D44" s="11">
        <f>SUM(D45:D56)</f>
        <v>0</v>
      </c>
      <c r="E44" s="11">
        <f>SUM(E45:E56)</f>
        <v>0</v>
      </c>
    </row>
    <row r="45" spans="1:5" ht="30">
      <c r="A45" s="14" t="s">
        <v>27</v>
      </c>
      <c r="B45" s="11">
        <v>2959</v>
      </c>
      <c r="C45" s="11"/>
      <c r="D45" s="11"/>
      <c r="E45" s="11"/>
    </row>
    <row r="46" spans="1:5" ht="30">
      <c r="A46" s="14" t="s">
        <v>28</v>
      </c>
      <c r="B46" s="11">
        <v>1968</v>
      </c>
      <c r="C46" s="11"/>
      <c r="D46" s="11"/>
      <c r="E46" s="11"/>
    </row>
    <row r="47" spans="1:5" ht="15">
      <c r="A47" s="14" t="s">
        <v>29</v>
      </c>
      <c r="B47" s="11">
        <v>250</v>
      </c>
      <c r="C47" s="11"/>
      <c r="D47" s="11"/>
      <c r="E47" s="11"/>
    </row>
    <row r="48" spans="1:5" ht="15">
      <c r="A48" s="14" t="s">
        <v>30</v>
      </c>
      <c r="B48" s="11">
        <f>903-55</f>
        <v>848</v>
      </c>
      <c r="C48" s="11"/>
      <c r="D48" s="11"/>
      <c r="E48" s="11"/>
    </row>
    <row r="49" spans="1:5" ht="15">
      <c r="A49" s="14" t="s">
        <v>31</v>
      </c>
      <c r="B49" s="11">
        <f>638-550</f>
        <v>88</v>
      </c>
      <c r="C49" s="11"/>
      <c r="D49" s="11"/>
      <c r="E49" s="11"/>
    </row>
    <row r="50" spans="1:5" ht="15">
      <c r="A50" s="14" t="s">
        <v>32</v>
      </c>
      <c r="B50" s="11"/>
      <c r="C50" s="11"/>
      <c r="D50" s="11"/>
      <c r="E50" s="11"/>
    </row>
    <row r="51" spans="1:5" ht="15">
      <c r="A51" s="14" t="s">
        <v>33</v>
      </c>
      <c r="B51" s="11">
        <v>1546</v>
      </c>
      <c r="C51" s="11"/>
      <c r="D51" s="11"/>
      <c r="E51" s="11"/>
    </row>
    <row r="52" spans="1:5" ht="15">
      <c r="A52" s="14" t="s">
        <v>34</v>
      </c>
      <c r="B52" s="11">
        <v>7023</v>
      </c>
      <c r="C52" s="11"/>
      <c r="D52" s="11"/>
      <c r="E52" s="11"/>
    </row>
    <row r="53" spans="1:5" ht="15">
      <c r="A53" s="14" t="s">
        <v>35</v>
      </c>
      <c r="B53" s="11">
        <v>247</v>
      </c>
      <c r="C53" s="11"/>
      <c r="D53" s="11"/>
      <c r="E53" s="11"/>
    </row>
    <row r="54" spans="1:5" ht="15">
      <c r="A54" s="14" t="s">
        <v>36</v>
      </c>
      <c r="B54" s="11">
        <v>287</v>
      </c>
      <c r="C54" s="11"/>
      <c r="D54" s="11"/>
      <c r="E54" s="11"/>
    </row>
    <row r="55" spans="1:5" ht="30">
      <c r="A55" s="14" t="s">
        <v>37</v>
      </c>
      <c r="B55" s="11">
        <v>281</v>
      </c>
      <c r="C55" s="11"/>
      <c r="D55" s="11"/>
      <c r="E55" s="11"/>
    </row>
    <row r="56" spans="1:5" ht="30">
      <c r="A56" s="14" t="s">
        <v>38</v>
      </c>
      <c r="B56" s="11">
        <v>615</v>
      </c>
      <c r="C56" s="11"/>
      <c r="D56" s="11"/>
      <c r="E56" s="11"/>
    </row>
    <row r="57" spans="1:5" ht="28.5">
      <c r="A57" s="16" t="s">
        <v>41</v>
      </c>
      <c r="B57" s="11">
        <v>797</v>
      </c>
      <c r="C57" s="11"/>
      <c r="D57" s="11"/>
      <c r="E57" s="11"/>
    </row>
    <row r="58" spans="1:5" ht="15.75" thickBot="1">
      <c r="A58" s="16" t="s">
        <v>39</v>
      </c>
      <c r="B58" s="22">
        <f>SUM(B59:B59)</f>
        <v>4207</v>
      </c>
      <c r="C58" s="11">
        <f>SUM(C59:C59)</f>
        <v>3705</v>
      </c>
      <c r="D58" s="11">
        <f>SUM(D59:D59)</f>
        <v>558</v>
      </c>
      <c r="E58" s="11">
        <f>SUM(E59:E59)</f>
        <v>273</v>
      </c>
    </row>
    <row r="59" spans="1:5" ht="15.75" thickBot="1">
      <c r="A59" s="14" t="s">
        <v>40</v>
      </c>
      <c r="B59" s="24">
        <f>4122+85</f>
        <v>4207</v>
      </c>
      <c r="C59" s="11">
        <v>3705</v>
      </c>
      <c r="D59" s="11">
        <v>558</v>
      </c>
      <c r="E59" s="11">
        <v>273</v>
      </c>
    </row>
    <row r="60" ht="15">
      <c r="B60" s="23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5"/>
  <sheetViews>
    <sheetView tabSelected="1" zoomScaleSheetLayoutView="10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5" sqref="K5"/>
    </sheetView>
  </sheetViews>
  <sheetFormatPr defaultColWidth="9.140625" defaultRowHeight="12.75"/>
  <cols>
    <col min="1" max="1" width="17.8515625" style="33" customWidth="1"/>
    <col min="2" max="2" width="12.140625" style="31" customWidth="1"/>
    <col min="3" max="3" width="11.28125" style="32" customWidth="1"/>
    <col min="4" max="4" width="9.28125" style="31" customWidth="1"/>
    <col min="5" max="5" width="14.57421875" style="31" customWidth="1"/>
    <col min="6" max="6" width="10.57421875" style="34" customWidth="1"/>
    <col min="7" max="8" width="10.00390625" style="34" customWidth="1"/>
    <col min="9" max="9" width="13.00390625" style="34" customWidth="1"/>
    <col min="10" max="10" width="10.57421875" style="0" bestFit="1" customWidth="1"/>
    <col min="11" max="11" width="15.8515625" style="0" customWidth="1"/>
  </cols>
  <sheetData>
    <row r="1" spans="1:9" ht="34.5" customHeight="1">
      <c r="A1" s="62" t="s">
        <v>59</v>
      </c>
      <c r="B1" s="62"/>
      <c r="C1" s="62"/>
      <c r="D1" s="62"/>
      <c r="E1" s="62"/>
      <c r="F1" s="62"/>
      <c r="G1" s="62"/>
      <c r="H1" s="62"/>
      <c r="I1" s="62"/>
    </row>
    <row r="2" spans="1:9" ht="20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20.25" customHeight="1" thickBot="1">
      <c r="A3" s="25"/>
      <c r="B3" s="26"/>
      <c r="C3" s="26"/>
      <c r="D3" s="26"/>
      <c r="E3" s="26"/>
      <c r="F3" s="26"/>
      <c r="G3" s="26"/>
      <c r="H3" s="26"/>
      <c r="I3" s="26"/>
    </row>
    <row r="4" spans="1:11" ht="15" customHeight="1" thickBot="1">
      <c r="A4" s="66" t="s">
        <v>50</v>
      </c>
      <c r="B4" s="69" t="s">
        <v>58</v>
      </c>
      <c r="C4" s="70"/>
      <c r="D4" s="70"/>
      <c r="E4" s="70"/>
      <c r="F4" s="70"/>
      <c r="G4" s="70"/>
      <c r="H4" s="71"/>
      <c r="I4" s="71"/>
      <c r="J4" s="41"/>
      <c r="K4" s="41"/>
    </row>
    <row r="5" spans="1:9" ht="25.5" customHeight="1" thickBot="1">
      <c r="A5" s="67"/>
      <c r="B5" s="72"/>
      <c r="C5" s="72"/>
      <c r="D5" s="72"/>
      <c r="E5" s="74"/>
      <c r="F5" s="73"/>
      <c r="G5" s="75" t="s">
        <v>54</v>
      </c>
      <c r="H5" s="79" t="s">
        <v>56</v>
      </c>
      <c r="I5" s="64" t="s">
        <v>57</v>
      </c>
    </row>
    <row r="6" spans="1:9" ht="36.75" thickBot="1">
      <c r="A6" s="68"/>
      <c r="B6" s="35" t="s">
        <v>68</v>
      </c>
      <c r="C6" s="35" t="s">
        <v>69</v>
      </c>
      <c r="D6" s="37" t="s">
        <v>70</v>
      </c>
      <c r="E6" s="42" t="s">
        <v>55</v>
      </c>
      <c r="F6" s="36" t="s">
        <v>53</v>
      </c>
      <c r="G6" s="76"/>
      <c r="H6" s="80"/>
      <c r="I6" s="65"/>
    </row>
    <row r="7" spans="1:9" ht="15.75" hidden="1">
      <c r="A7" s="27"/>
      <c r="B7" s="29"/>
      <c r="C7" s="30"/>
      <c r="D7" s="29"/>
      <c r="E7" s="29"/>
      <c r="F7" s="29"/>
      <c r="G7" s="29"/>
      <c r="H7" s="29"/>
      <c r="I7" s="29"/>
    </row>
    <row r="8" spans="1:9" ht="15.75" hidden="1">
      <c r="A8" s="27"/>
      <c r="B8" s="29"/>
      <c r="C8" s="30"/>
      <c r="D8" s="29"/>
      <c r="E8" s="29"/>
      <c r="F8" s="29"/>
      <c r="G8" s="29"/>
      <c r="H8" s="29"/>
      <c r="I8" s="29"/>
    </row>
    <row r="9" spans="1:9" ht="15.75" hidden="1">
      <c r="A9" s="27"/>
      <c r="B9" s="29"/>
      <c r="C9" s="30"/>
      <c r="D9" s="29"/>
      <c r="E9" s="29"/>
      <c r="F9" s="29"/>
      <c r="G9" s="29"/>
      <c r="H9" s="29"/>
      <c r="I9" s="29"/>
    </row>
    <row r="10" spans="1:9" ht="15.75" hidden="1">
      <c r="A10" s="27"/>
      <c r="B10" s="29"/>
      <c r="C10" s="30"/>
      <c r="D10" s="29"/>
      <c r="E10" s="29"/>
      <c r="F10" s="29"/>
      <c r="G10" s="29"/>
      <c r="H10" s="29"/>
      <c r="I10" s="29"/>
    </row>
    <row r="11" spans="1:9" ht="15.75" hidden="1">
      <c r="A11" s="27"/>
      <c r="B11" s="29"/>
      <c r="C11" s="30"/>
      <c r="D11" s="29"/>
      <c r="E11" s="29"/>
      <c r="F11" s="29"/>
      <c r="G11" s="29"/>
      <c r="H11" s="29"/>
      <c r="I11" s="29"/>
    </row>
    <row r="12" spans="1:9" ht="15.75" hidden="1">
      <c r="A12" s="27"/>
      <c r="B12" s="29"/>
      <c r="C12" s="30"/>
      <c r="D12" s="29"/>
      <c r="E12" s="29"/>
      <c r="F12" s="29"/>
      <c r="G12" s="29"/>
      <c r="H12" s="29"/>
      <c r="I12" s="29"/>
    </row>
    <row r="13" spans="1:9" ht="15.75" hidden="1">
      <c r="A13" s="27"/>
      <c r="B13" s="29"/>
      <c r="C13" s="30"/>
      <c r="D13" s="29"/>
      <c r="E13" s="29"/>
      <c r="F13" s="29"/>
      <c r="G13" s="29"/>
      <c r="H13" s="29"/>
      <c r="I13" s="29"/>
    </row>
    <row r="14" spans="1:9" ht="15.75" hidden="1">
      <c r="A14" s="27"/>
      <c r="B14" s="29"/>
      <c r="C14" s="30"/>
      <c r="D14" s="29"/>
      <c r="E14" s="29"/>
      <c r="F14" s="29"/>
      <c r="G14" s="29"/>
      <c r="H14" s="29"/>
      <c r="I14" s="29"/>
    </row>
    <row r="15" spans="1:9" ht="15.75" hidden="1">
      <c r="A15" s="27"/>
      <c r="B15" s="29"/>
      <c r="C15" s="30"/>
      <c r="D15" s="29"/>
      <c r="E15" s="29"/>
      <c r="F15" s="29"/>
      <c r="G15" s="29"/>
      <c r="H15" s="29"/>
      <c r="I15" s="29"/>
    </row>
    <row r="16" spans="1:9" ht="15.75" hidden="1">
      <c r="A16" s="27"/>
      <c r="B16" s="29"/>
      <c r="C16" s="30"/>
      <c r="D16" s="29"/>
      <c r="E16" s="29"/>
      <c r="F16" s="29"/>
      <c r="G16" s="29"/>
      <c r="H16" s="29"/>
      <c r="I16" s="29"/>
    </row>
    <row r="17" spans="1:9" ht="15.75" hidden="1">
      <c r="A17" s="27"/>
      <c r="B17" s="29"/>
      <c r="C17" s="30"/>
      <c r="D17" s="29"/>
      <c r="E17" s="29"/>
      <c r="F17" s="29"/>
      <c r="G17" s="29"/>
      <c r="H17" s="29"/>
      <c r="I17" s="29"/>
    </row>
    <row r="18" spans="1:9" ht="15.75" hidden="1">
      <c r="A18" s="27"/>
      <c r="B18" s="29"/>
      <c r="C18" s="30"/>
      <c r="D18" s="29"/>
      <c r="E18" s="29"/>
      <c r="F18" s="29"/>
      <c r="G18" s="29"/>
      <c r="H18" s="29"/>
      <c r="I18" s="29"/>
    </row>
    <row r="19" spans="1:9" ht="15.75" hidden="1">
      <c r="A19" s="27"/>
      <c r="B19" s="29"/>
      <c r="C19" s="30"/>
      <c r="D19" s="29"/>
      <c r="E19" s="29"/>
      <c r="F19" s="29"/>
      <c r="G19" s="29"/>
      <c r="H19" s="29"/>
      <c r="I19" s="29"/>
    </row>
    <row r="20" spans="1:9" ht="15.75" hidden="1">
      <c r="A20" s="27"/>
      <c r="B20" s="29"/>
      <c r="C20" s="30"/>
      <c r="D20" s="29"/>
      <c r="E20" s="29"/>
      <c r="F20" s="29"/>
      <c r="G20" s="29"/>
      <c r="H20" s="29"/>
      <c r="I20" s="29"/>
    </row>
    <row r="21" spans="1:9" ht="15.75" hidden="1">
      <c r="A21" s="27"/>
      <c r="B21" s="40">
        <f aca="true" t="shared" si="0" ref="B21:G21">SUM(B7:B20)</f>
        <v>0</v>
      </c>
      <c r="C21" s="40">
        <f t="shared" si="0"/>
        <v>0</v>
      </c>
      <c r="D21" s="40">
        <f t="shared" si="0"/>
        <v>0</v>
      </c>
      <c r="E21" s="40">
        <f t="shared" si="0"/>
        <v>0</v>
      </c>
      <c r="F21" s="40">
        <f t="shared" si="0"/>
        <v>0</v>
      </c>
      <c r="G21" s="40">
        <f t="shared" si="0"/>
        <v>0</v>
      </c>
      <c r="H21" s="40"/>
      <c r="I21" s="40"/>
    </row>
    <row r="22" spans="1:10" ht="15.75">
      <c r="A22" s="27" t="s">
        <v>52</v>
      </c>
      <c r="B22" s="48">
        <v>959</v>
      </c>
      <c r="C22" s="49"/>
      <c r="D22" s="48">
        <v>83</v>
      </c>
      <c r="E22" s="48">
        <f>SUM(B22*1255.6)</f>
        <v>1204120.4</v>
      </c>
      <c r="F22" s="48">
        <f>SUM(D22*150.06)</f>
        <v>12454.98</v>
      </c>
      <c r="G22" s="48"/>
      <c r="H22" s="48">
        <f>SUM(B22*131.4)</f>
        <v>126012.6</v>
      </c>
      <c r="I22" s="48">
        <f>SUM(E22,F22,G22,H22)</f>
        <v>1342587.98</v>
      </c>
      <c r="J22" s="59"/>
    </row>
    <row r="23" spans="1:10" ht="15.75">
      <c r="A23" s="27" t="s">
        <v>60</v>
      </c>
      <c r="B23" s="48">
        <v>133</v>
      </c>
      <c r="C23" s="49"/>
      <c r="D23" s="48">
        <v>51</v>
      </c>
      <c r="E23" s="48">
        <f>SUM(B23*1255.6)</f>
        <v>166994.8</v>
      </c>
      <c r="F23" s="48">
        <f>SUM(D23*150.06)</f>
        <v>7653.06</v>
      </c>
      <c r="G23" s="48"/>
      <c r="H23" s="48">
        <f>SUM(B23*131.4)</f>
        <v>17476.2</v>
      </c>
      <c r="I23" s="48">
        <f>SUM(E23,F23,G23,H23)</f>
        <v>192124.06</v>
      </c>
      <c r="J23" s="59"/>
    </row>
    <row r="24" spans="1:9" ht="15.75">
      <c r="A24" s="27" t="s">
        <v>61</v>
      </c>
      <c r="B24" s="48">
        <v>148</v>
      </c>
      <c r="C24" s="49"/>
      <c r="D24" s="48">
        <v>96</v>
      </c>
      <c r="E24" s="48">
        <f>SUM(B24*1255.6)</f>
        <v>185828.8</v>
      </c>
      <c r="F24" s="48">
        <f>SUM(D24*150.06)</f>
        <v>14405.76</v>
      </c>
      <c r="G24" s="48"/>
      <c r="H24" s="48">
        <f>SUM(B24*131.4)</f>
        <v>19447.2</v>
      </c>
      <c r="I24" s="48">
        <f>SUM(E24,F24,G24,H24)</f>
        <v>219681.76</v>
      </c>
    </row>
    <row r="25" spans="1:9" ht="15.75">
      <c r="A25" s="27" t="s">
        <v>62</v>
      </c>
      <c r="B25" s="50">
        <v>84</v>
      </c>
      <c r="C25" s="51">
        <v>84</v>
      </c>
      <c r="D25" s="50">
        <v>40</v>
      </c>
      <c r="E25" s="48">
        <f>SUM(B25*1255.6)</f>
        <v>105470.4</v>
      </c>
      <c r="F25" s="48">
        <f>SUM(D25*150.06)</f>
        <v>6002.4</v>
      </c>
      <c r="G25" s="50">
        <f>SUM(C25*153.08)</f>
        <v>12858.720000000001</v>
      </c>
      <c r="H25" s="48">
        <f>SUM(B25*131.4)</f>
        <v>11037.6</v>
      </c>
      <c r="I25" s="48">
        <f>SUM(E25,F25,G25,H25)</f>
        <v>135369.12</v>
      </c>
    </row>
    <row r="26" spans="1:9" ht="15.75">
      <c r="A26" s="27" t="s">
        <v>63</v>
      </c>
      <c r="B26" s="48">
        <v>162</v>
      </c>
      <c r="C26" s="49">
        <v>162</v>
      </c>
      <c r="D26" s="48">
        <v>24</v>
      </c>
      <c r="E26" s="48">
        <f>SUM(B26*1255.6)</f>
        <v>203407.19999999998</v>
      </c>
      <c r="F26" s="48">
        <f>SUM(D26*150.06)</f>
        <v>3601.44</v>
      </c>
      <c r="G26" s="50">
        <f>SUM(C26*153.08)</f>
        <v>24798.960000000003</v>
      </c>
      <c r="H26" s="48">
        <f>SUM(B26*131.4)</f>
        <v>21286.8</v>
      </c>
      <c r="I26" s="48">
        <f>SUM(E26,F26,G26,H26)</f>
        <v>253094.39999999997</v>
      </c>
    </row>
    <row r="27" spans="1:9" ht="15.75" hidden="1">
      <c r="A27" s="27" t="s">
        <v>51</v>
      </c>
      <c r="B27" s="48">
        <v>107</v>
      </c>
      <c r="C27" s="49"/>
      <c r="D27" s="48"/>
      <c r="E27" s="48">
        <f>SUM(B27*1369.9)</f>
        <v>146579.30000000002</v>
      </c>
      <c r="F27" s="48">
        <f>SUM(D27*190.84)</f>
        <v>0</v>
      </c>
      <c r="G27" s="48">
        <f>SUM(C30*137.91)</f>
        <v>15170.1</v>
      </c>
      <c r="H27" s="48"/>
      <c r="I27" s="48">
        <f>SUM(F27,E27,G27)</f>
        <v>161749.40000000002</v>
      </c>
    </row>
    <row r="28" spans="1:9" ht="15.75">
      <c r="A28" s="27" t="s">
        <v>64</v>
      </c>
      <c r="B28" s="48">
        <v>54</v>
      </c>
      <c r="C28" s="49">
        <v>54</v>
      </c>
      <c r="D28" s="48">
        <v>0</v>
      </c>
      <c r="E28" s="48">
        <f>SUM(B28*1255.6)</f>
        <v>67802.4</v>
      </c>
      <c r="F28" s="48">
        <f>SUM(D28*150.06)</f>
        <v>0</v>
      </c>
      <c r="G28" s="50">
        <f>SUM(C28*153.08)</f>
        <v>8266.320000000002</v>
      </c>
      <c r="H28" s="48">
        <f>SUM(B28*131.4)</f>
        <v>7095.6</v>
      </c>
      <c r="I28" s="48">
        <f>SUM(E28,F28,G28,H28)</f>
        <v>83164.32</v>
      </c>
    </row>
    <row r="29" spans="1:9" ht="15.75">
      <c r="A29" s="27" t="s">
        <v>65</v>
      </c>
      <c r="B29" s="48">
        <v>87</v>
      </c>
      <c r="C29" s="49">
        <v>87</v>
      </c>
      <c r="D29" s="48">
        <v>24</v>
      </c>
      <c r="E29" s="48">
        <f>SUM(B29*1255.6)</f>
        <v>109237.2</v>
      </c>
      <c r="F29" s="48">
        <f>SUM(D29*150.06)</f>
        <v>3601.44</v>
      </c>
      <c r="G29" s="50">
        <f>SUM(C29*153.08)</f>
        <v>13317.960000000001</v>
      </c>
      <c r="H29" s="48">
        <f>SUM(B29*131.4)</f>
        <v>11431.800000000001</v>
      </c>
      <c r="I29" s="48">
        <f>SUM(E29,F29,G29,H29)</f>
        <v>137588.4</v>
      </c>
    </row>
    <row r="30" spans="1:9" ht="15.75">
      <c r="A30" s="27" t="s">
        <v>66</v>
      </c>
      <c r="B30" s="48">
        <v>110</v>
      </c>
      <c r="C30" s="52">
        <v>110</v>
      </c>
      <c r="D30" s="48">
        <v>20</v>
      </c>
      <c r="E30" s="48">
        <f>SUM(B30*1255.6)</f>
        <v>138116</v>
      </c>
      <c r="F30" s="48">
        <f>SUM(D30*150.06)</f>
        <v>3001.2</v>
      </c>
      <c r="G30" s="50">
        <f>SUM(C30*153.08)</f>
        <v>16838.800000000003</v>
      </c>
      <c r="H30" s="48">
        <f>SUM(B30*131.4)</f>
        <v>14454</v>
      </c>
      <c r="I30" s="48">
        <f>SUM(E30,F30,G30,H30)</f>
        <v>172410</v>
      </c>
    </row>
    <row r="31" spans="1:56" ht="15.75">
      <c r="A31" s="27"/>
      <c r="B31" s="48"/>
      <c r="C31" s="52"/>
      <c r="D31" s="48"/>
      <c r="E31" s="48"/>
      <c r="F31" s="48"/>
      <c r="G31" s="48"/>
      <c r="H31" s="48"/>
      <c r="I31" s="48"/>
      <c r="J31" s="58"/>
      <c r="K31" s="60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</row>
    <row r="32" spans="1:9" ht="15.75">
      <c r="A32" s="27"/>
      <c r="B32" s="48"/>
      <c r="C32" s="52"/>
      <c r="D32" s="48"/>
      <c r="E32" s="48"/>
      <c r="F32" s="48"/>
      <c r="G32" s="48"/>
      <c r="H32" s="48"/>
      <c r="I32" s="48"/>
    </row>
    <row r="33" spans="1:9" ht="15.75">
      <c r="A33" s="43" t="s">
        <v>67</v>
      </c>
      <c r="B33" s="77">
        <v>1737</v>
      </c>
      <c r="C33" s="78">
        <f>SUM(C22:C32)</f>
        <v>497</v>
      </c>
      <c r="D33" s="77">
        <f>SUM(D22:D32)</f>
        <v>338</v>
      </c>
      <c r="E33" s="77">
        <f>SUM(E22,E23,E24,E25,E26,E28,E29,E30)</f>
        <v>2180977.1999999997</v>
      </c>
      <c r="F33" s="77">
        <f>SUM(F22,F23,F24,F25,F26,F28,F29,F30)</f>
        <v>50720.280000000006</v>
      </c>
      <c r="G33" s="77">
        <f>SUM(G22,G23,G24,G25,G26,G28,G29,G30)</f>
        <v>76080.76000000001</v>
      </c>
      <c r="H33" s="77">
        <f>SUM(H22,H23,H24,H25,H26,H28,H29,H30)</f>
        <v>228241.80000000002</v>
      </c>
      <c r="I33" s="77">
        <f>SUM(I22,I23,I24,I25,I26,I28,I29,I30)</f>
        <v>2536020.0399999996</v>
      </c>
    </row>
    <row r="34" spans="1:11" ht="15.75">
      <c r="A34" s="53"/>
      <c r="B34" s="54"/>
      <c r="C34" s="55"/>
      <c r="D34" s="55"/>
      <c r="E34" s="56"/>
      <c r="F34" s="56"/>
      <c r="G34" s="56"/>
      <c r="H34" s="56"/>
      <c r="I34" s="57"/>
      <c r="J34" s="44"/>
      <c r="K34" s="44"/>
    </row>
    <row r="35" spans="1:11" ht="15.75">
      <c r="A35" s="53"/>
      <c r="B35" s="54"/>
      <c r="C35" s="55"/>
      <c r="D35" s="55"/>
      <c r="E35" s="56"/>
      <c r="F35" s="56"/>
      <c r="G35" s="56"/>
      <c r="H35" s="56"/>
      <c r="I35" s="60"/>
      <c r="J35" s="44"/>
      <c r="K35" s="44"/>
    </row>
    <row r="36" spans="1:11" ht="15.75">
      <c r="A36" s="55"/>
      <c r="B36" s="54"/>
      <c r="D36" s="55"/>
      <c r="E36" s="56"/>
      <c r="F36" s="56"/>
      <c r="G36" s="56"/>
      <c r="H36" s="56"/>
      <c r="I36" s="57"/>
      <c r="J36" s="44"/>
      <c r="K36" s="44"/>
    </row>
    <row r="37" spans="1:11" ht="15.75">
      <c r="A37" s="55"/>
      <c r="B37" s="54"/>
      <c r="D37" s="55"/>
      <c r="E37" s="56"/>
      <c r="F37" s="56"/>
      <c r="G37" s="56"/>
      <c r="H37" s="56"/>
      <c r="I37" s="57"/>
      <c r="J37" s="44"/>
      <c r="K37" s="44"/>
    </row>
    <row r="38" spans="1:11" ht="15.75">
      <c r="A38" s="55"/>
      <c r="B38" s="54"/>
      <c r="D38" s="55"/>
      <c r="E38" s="56"/>
      <c r="F38" s="56"/>
      <c r="G38" s="56"/>
      <c r="H38" s="56"/>
      <c r="I38" s="57"/>
      <c r="J38" s="44"/>
      <c r="K38" s="44"/>
    </row>
    <row r="39" spans="1:11" ht="15.75">
      <c r="A39" s="45"/>
      <c r="B39" s="46"/>
      <c r="D39" s="46"/>
      <c r="E39" s="46"/>
      <c r="F39" s="47"/>
      <c r="J39" s="44"/>
      <c r="K39" s="44"/>
    </row>
    <row r="40" spans="1:11" ht="15.75">
      <c r="A40" s="45"/>
      <c r="B40" s="46"/>
      <c r="D40" s="46"/>
      <c r="E40" s="46"/>
      <c r="F40" s="47"/>
      <c r="J40" s="44"/>
      <c r="K40" s="44"/>
    </row>
    <row r="41" spans="1:11" ht="15.75">
      <c r="A41" s="45"/>
      <c r="B41" s="46"/>
      <c r="D41" s="46"/>
      <c r="E41" s="46"/>
      <c r="F41" s="32"/>
      <c r="G41" s="23"/>
      <c r="H41" s="23"/>
      <c r="I41" s="38"/>
      <c r="J41" s="44"/>
      <c r="K41" s="44"/>
    </row>
    <row r="42" spans="1:9" ht="15.75" customHeight="1">
      <c r="A42" s="32"/>
      <c r="F42" s="32"/>
      <c r="G42" s="23"/>
      <c r="H42" s="23"/>
      <c r="I42" s="23"/>
    </row>
    <row r="43" spans="1:9" ht="15.75" customHeight="1">
      <c r="A43" s="32"/>
      <c r="F43" s="32"/>
      <c r="G43" s="41"/>
      <c r="H43"/>
      <c r="I43" s="81"/>
    </row>
    <row r="44" spans="1:9" ht="15.75" customHeight="1">
      <c r="A44" s="32"/>
      <c r="G44" s="31"/>
      <c r="I44" s="31"/>
    </row>
    <row r="45" spans="1:9" ht="15.75" customHeight="1">
      <c r="A45" s="32"/>
      <c r="G45" s="31"/>
      <c r="I45" s="31"/>
    </row>
    <row r="46" spans="1:9" ht="15.75" customHeight="1">
      <c r="A46" s="32"/>
      <c r="G46" s="31"/>
      <c r="I46" s="31"/>
    </row>
    <row r="47" spans="1:9" ht="15.75" customHeight="1">
      <c r="A47" s="32"/>
      <c r="F47" s="32"/>
      <c r="G47" s="23"/>
      <c r="H47" s="23"/>
      <c r="I47" s="23"/>
    </row>
    <row r="48" spans="1:9" ht="15.75">
      <c r="A48" s="32"/>
      <c r="F48" s="32"/>
      <c r="G48" s="23"/>
      <c r="H48" s="23"/>
      <c r="I48" s="23"/>
    </row>
    <row r="49" spans="1:9" ht="15.75">
      <c r="A49" s="32"/>
      <c r="F49" s="32"/>
      <c r="G49" s="23"/>
      <c r="H49" s="23"/>
      <c r="I49" s="39"/>
    </row>
    <row r="50" spans="1:7" ht="15.75">
      <c r="A50" s="32"/>
      <c r="G50" s="31"/>
    </row>
    <row r="51" spans="1:7" ht="15.75">
      <c r="A51" s="32"/>
      <c r="G51" s="31"/>
    </row>
    <row r="52" spans="1:9" ht="15.75">
      <c r="A52" s="32"/>
      <c r="I52"/>
    </row>
    <row r="53" ht="15.75">
      <c r="I53" s="38"/>
    </row>
    <row r="54" spans="4:9" ht="15.75">
      <c r="D54"/>
      <c r="I54" s="23"/>
    </row>
    <row r="55" ht="15.75">
      <c r="I55" s="23"/>
    </row>
    <row r="56" ht="15.75">
      <c r="I56" s="23"/>
    </row>
    <row r="57" ht="15.75">
      <c r="I57" s="23"/>
    </row>
    <row r="58" spans="4:9" ht="15.75">
      <c r="D58"/>
      <c r="I58" s="23"/>
    </row>
    <row r="59" ht="15.75">
      <c r="D59"/>
    </row>
    <row r="60" ht="15.75">
      <c r="I60" s="23"/>
    </row>
    <row r="63" ht="15.75">
      <c r="D63"/>
    </row>
    <row r="75" spans="2:9" ht="15.75" hidden="1">
      <c r="B75" s="28"/>
      <c r="C75" s="29"/>
      <c r="D75" s="30"/>
      <c r="E75" s="29">
        <v>523809</v>
      </c>
      <c r="F75" s="29"/>
      <c r="G75" s="29"/>
      <c r="H75" s="29"/>
      <c r="I75" s="29"/>
    </row>
  </sheetData>
  <mergeCells count="8">
    <mergeCell ref="A1:I2"/>
    <mergeCell ref="H5:H6"/>
    <mergeCell ref="I5:I6"/>
    <mergeCell ref="A4:A6"/>
    <mergeCell ref="B4:I4"/>
    <mergeCell ref="B5:D5"/>
    <mergeCell ref="E5:F5"/>
    <mergeCell ref="G5:G6"/>
  </mergeCells>
  <printOptions/>
  <pageMargins left="0.17" right="0.75" top="0.26" bottom="0.23" header="0.32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d.kotseva</dc:creator>
  <cp:keywords/>
  <dc:description/>
  <cp:lastModifiedBy>Shivarova</cp:lastModifiedBy>
  <cp:lastPrinted>2014-03-06T09:41:26Z</cp:lastPrinted>
  <dcterms:created xsi:type="dcterms:W3CDTF">2009-01-29T06:18:41Z</dcterms:created>
  <dcterms:modified xsi:type="dcterms:W3CDTF">2014-03-06T09:41:28Z</dcterms:modified>
  <cp:category/>
  <cp:version/>
  <cp:contentType/>
  <cp:contentStatus/>
</cp:coreProperties>
</file>